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65456" windowWidth="27840" windowHeight="15100" tabRatio="500" activeTab="1"/>
  </bookViews>
  <sheets>
    <sheet name="EXAMPLE DATA" sheetId="1" r:id="rId1"/>
    <sheet name="TEMPLATE FOR YOUR USE" sheetId="2" r:id="rId2"/>
  </sheets>
  <definedNames>
    <definedName name="_xlnm.Print_Area" localSheetId="0">'EXAMPLE DATA'!$A$9:$AB$27</definedName>
    <definedName name="_xlnm.Print_Area" localSheetId="1">'TEMPLATE FOR YOUR USE'!$A$9:$AB$45</definedName>
  </definedNames>
  <calcPr fullCalcOnLoad="1"/>
</workbook>
</file>

<file path=xl/sharedStrings.xml><?xml version="1.0" encoding="utf-8"?>
<sst xmlns="http://schemas.openxmlformats.org/spreadsheetml/2006/main" count="100" uniqueCount="52">
  <si>
    <t>****This is a LAB-SPECIFIC value, it is the average volume of supernatant remaining in Post-Column samples following final centrifugation and aspiration, Section 12.2, Step 2. It is important that this is between about 20 and 50 microliters, and is consistent between samples. A bridge-type aspirator is suggested, see Appendix D.</t>
  </si>
  <si>
    <r>
      <t>MutaFlow</t>
    </r>
    <r>
      <rPr>
        <b/>
        <vertAlign val="superscript"/>
        <sz val="16"/>
        <rFont val="Verdana"/>
        <family val="0"/>
      </rPr>
      <t>®</t>
    </r>
    <r>
      <rPr>
        <b/>
        <sz val="16"/>
        <rFont val="Verdana"/>
        <family val="0"/>
      </rPr>
      <t xml:space="preserve"> Template for Calculating %RET, Mutant RET, and Mutant RBC Frequencies: YOUR DATA</t>
    </r>
  </si>
  <si>
    <t>Total RBC Equivalents</t>
  </si>
  <si>
    <t>Total RET Equivalents</t>
  </si>
  <si>
    <t>PRE-Column Analyses</t>
  </si>
  <si>
    <t>POST-Column Analyses</t>
  </si>
  <si>
    <t>Sample ID</t>
  </si>
  <si>
    <t>RBC:Bead Ratio</t>
  </si>
  <si>
    <r>
      <t>Mutant RBCs per 10</t>
    </r>
    <r>
      <rPr>
        <b/>
        <vertAlign val="superscript"/>
        <sz val="10"/>
        <color indexed="8"/>
        <rFont val="Verdana"/>
        <family val="2"/>
      </rPr>
      <t>6</t>
    </r>
    <r>
      <rPr>
        <b/>
        <sz val="10"/>
        <color indexed="8"/>
        <rFont val="Verdana"/>
        <family val="2"/>
      </rPr>
      <t xml:space="preserve"> Total RBCs</t>
    </r>
  </si>
  <si>
    <t>Post-Column Mutant RBC:Bead Ratio</t>
  </si>
  <si>
    <t>Post-Column Mutant RET:Bead Ratio</t>
  </si>
  <si>
    <t>No. UL Events</t>
  </si>
  <si>
    <t>No. UR Events</t>
  </si>
  <si>
    <t>No. LL Events</t>
  </si>
  <si>
    <t>No. LR Events</t>
  </si>
  <si>
    <t>No. Counting Beads</t>
  </si>
  <si>
    <t>No. Counting Beads</t>
  </si>
  <si>
    <t>• Pre-Column Samples are used to determine %RET values, RET to Counting Bead ratio, and RBC to Counting Bead ratio.</t>
  </si>
  <si>
    <r>
      <t>Mutant RETs per 10</t>
    </r>
    <r>
      <rPr>
        <b/>
        <vertAlign val="superscript"/>
        <sz val="10"/>
        <color indexed="8"/>
        <rFont val="Verdana"/>
        <family val="2"/>
      </rPr>
      <t>6</t>
    </r>
    <r>
      <rPr>
        <b/>
        <sz val="10"/>
        <color indexed="8"/>
        <rFont val="Verdana"/>
        <family val="2"/>
      </rPr>
      <t xml:space="preserve"> Total RETs</t>
    </r>
  </si>
  <si>
    <t>%RET</t>
  </si>
  <si>
    <t>RET:Bead Ratio</t>
  </si>
  <si>
    <t>Preliminary Calculations</t>
  </si>
  <si>
    <t>Mutant Cells and RET Freq. Calculations</t>
  </si>
  <si>
    <t>Blood Harvest Day</t>
  </si>
  <si>
    <t>Volume of Ab-Labeled Blood Added to Bead+Nucleic Acid Dye Soln. (µL)**</t>
  </si>
  <si>
    <t>Starting Volume of Ab-Labeled Blood (µL)*</t>
  </si>
  <si>
    <t xml:space="preserve">• Post-Column Samples are used to enumerate Mutant RETs, Mutant RBC, and Counting Beads. </t>
  </si>
  <si>
    <t>• Together, the Pre-Column Cell to Counting Bead ratios and the Post-Column Mutant Cell Counts and Bead Counts are used to derive mutant cell frequencies.</t>
  </si>
  <si>
    <r>
      <t xml:space="preserve">• Cells with </t>
    </r>
    <r>
      <rPr>
        <sz val="10"/>
        <color indexed="10"/>
        <rFont val="Verdana"/>
        <family val="0"/>
      </rPr>
      <t>RED</t>
    </r>
    <r>
      <rPr>
        <sz val="10"/>
        <rFont val="Verdana"/>
        <family val="0"/>
      </rPr>
      <t xml:space="preserve"> values are constants that ordinarily should not be modified without consultation from Litron Laboratories.</t>
    </r>
  </si>
  <si>
    <t>##Cell Concentration Factor takes into account that cells were centrifuged and resuspended with a lower volume of Working Nucleic Acid Dye Plus Counting Beads Solution.</t>
  </si>
  <si>
    <t>** Volume of Antibody-labeled blood sample added to Working Nucleic Acid Dye Plus Counting Beads Solution, Section 11.4, Step 2; usually 10 µL.</t>
  </si>
  <si>
    <t>***Volume of Nucleic Acid Dye Solution Plus Counting Beads used to prepare Pre-Column samples, Section 8.2, Step 6; usually 990 µL.</t>
  </si>
  <si>
    <t>*****Volume of Working Nucleic Acid Dye Plus Counting Beads Solution, Section 12.2, Step 5; usually 300 µL.</t>
  </si>
  <si>
    <t>#Cell Dilution Factor takes into account the dilution of Ab-labeled cells into Working Nucleic Acid Dye Plus Counting Beads Solution.</t>
  </si>
  <si>
    <t>*Volume of Antibody-labeled blood sample, Section 11.4, Step 1; usually 1000 µL according to Manual.</t>
  </si>
  <si>
    <t>###Bead Dilution Factor takes into account that Counting Beads are diluted slightly based on residual volume of supernatants at last aspiration step.</t>
  </si>
  <si>
    <t>Treatment  (mg/kg/day)</t>
  </si>
  <si>
    <t>Volume of Supernatant, Post-Column (µL)****</t>
  </si>
  <si>
    <t>Volume of Bead+Nucleic Acid Dye Soln. added to Post-Column samples*****</t>
  </si>
  <si>
    <t>Vehicle 1</t>
  </si>
  <si>
    <t>Vehicle 2</t>
  </si>
  <si>
    <t>Vehicle 3</t>
  </si>
  <si>
    <t>Pos Control 1</t>
  </si>
  <si>
    <t>Pos Control 2</t>
  </si>
  <si>
    <t>Pos Control 3</t>
  </si>
  <si>
    <t>Notes</t>
  </si>
  <si>
    <t>Cell Dilution Factor#</t>
  </si>
  <si>
    <t>Cell Concentration Factor##</t>
  </si>
  <si>
    <t>Bead Dilution Factor###</t>
  </si>
  <si>
    <t>Volume of Counting Bead+Nucleic Acid Dye Solution, Pre-Column (µL)***</t>
  </si>
  <si>
    <t>For more information email Litron Laboratories at pigatechsupport@litronlabs.com or by phone at (585) 442-0930</t>
  </si>
  <si>
    <r>
      <t>MutaFlow</t>
    </r>
    <r>
      <rPr>
        <b/>
        <vertAlign val="superscript"/>
        <sz val="16"/>
        <rFont val="Verdana"/>
        <family val="0"/>
      </rPr>
      <t>®</t>
    </r>
    <r>
      <rPr>
        <b/>
        <sz val="16"/>
        <rFont val="Verdana"/>
        <family val="0"/>
      </rPr>
      <t xml:space="preserve"> Template for Calculating %RET, Mutant RET, and Mutant RBC Frequencies: EXAMPLE DATA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</si>
</sst>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[Red]#,##0"/>
    <numFmt numFmtId="169" formatCode="#,##0.000"/>
    <numFmt numFmtId="170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0"/>
    </font>
    <font>
      <b/>
      <vertAlign val="superscript"/>
      <sz val="16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9" fontId="7" fillId="3" borderId="3" xfId="0" applyNumberFormat="1" applyFont="1" applyFill="1" applyBorder="1" applyAlignment="1">
      <alignment horizontal="center"/>
    </xf>
    <xf numFmtId="170" fontId="7" fillId="3" borderId="3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9" fontId="7" fillId="3" borderId="4" xfId="0" applyNumberFormat="1" applyFont="1" applyFill="1" applyBorder="1" applyAlignment="1">
      <alignment horizontal="center"/>
    </xf>
    <xf numFmtId="170" fontId="7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70" fontId="7" fillId="4" borderId="3" xfId="0" applyNumberFormat="1" applyFont="1" applyFill="1" applyBorder="1" applyAlignment="1">
      <alignment horizontal="center"/>
    </xf>
    <xf numFmtId="169" fontId="7" fillId="4" borderId="4" xfId="0" applyNumberFormat="1" applyFont="1" applyFill="1" applyBorder="1" applyAlignment="1">
      <alignment horizontal="center"/>
    </xf>
    <xf numFmtId="170" fontId="7" fillId="4" borderId="4" xfId="0" applyNumberFormat="1" applyFont="1" applyFill="1" applyBorder="1" applyAlignment="1">
      <alignment horizontal="center"/>
    </xf>
    <xf numFmtId="169" fontId="7" fillId="4" borderId="5" xfId="0" applyNumberFormat="1" applyFont="1" applyFill="1" applyBorder="1" applyAlignment="1">
      <alignment horizontal="center"/>
    </xf>
    <xf numFmtId="170" fontId="7" fillId="4" borderId="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3" borderId="17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0" fillId="3" borderId="4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69" fontId="7" fillId="4" borderId="3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3" fontId="10" fillId="4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170" fontId="7" fillId="3" borderId="5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9" fontId="7" fillId="3" borderId="24" xfId="0" applyNumberFormat="1" applyFont="1" applyFill="1" applyBorder="1" applyAlignment="1">
      <alignment horizontal="center"/>
    </xf>
    <xf numFmtId="3" fontId="7" fillId="3" borderId="25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169" fontId="7" fillId="3" borderId="25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169" fontId="7" fillId="3" borderId="5" xfId="0" applyNumberFormat="1" applyFont="1" applyFill="1" applyBorder="1" applyAlignment="1">
      <alignment horizontal="center"/>
    </xf>
    <xf numFmtId="169" fontId="7" fillId="3" borderId="26" xfId="0" applyNumberFormat="1" applyFont="1" applyFill="1" applyBorder="1" applyAlignment="1">
      <alignment horizontal="center"/>
    </xf>
    <xf numFmtId="169" fontId="7" fillId="4" borderId="25" xfId="0" applyNumberFormat="1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/>
    </xf>
    <xf numFmtId="169" fontId="7" fillId="4" borderId="24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169" fontId="7" fillId="4" borderId="26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20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5" fillId="6" borderId="33" xfId="0" applyNumberFormat="1" applyFont="1" applyFill="1" applyBorder="1" applyAlignment="1">
      <alignment horizontal="center"/>
    </xf>
    <xf numFmtId="1" fontId="1" fillId="7" borderId="3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26" sqref="A26:S26"/>
    </sheetView>
  </sheetViews>
  <sheetFormatPr defaultColWidth="11.00390625" defaultRowHeight="12.75"/>
  <cols>
    <col min="1" max="1" width="21.125" style="0" customWidth="1"/>
    <col min="2" max="3" width="14.125" style="0" customWidth="1"/>
    <col min="4" max="4" width="15.00390625" style="0" customWidth="1"/>
    <col min="5" max="5" width="15.875" style="0" customWidth="1"/>
    <col min="6" max="6" width="16.375" style="0" customWidth="1"/>
    <col min="11" max="11" width="14.125" style="0" customWidth="1"/>
    <col min="12" max="12" width="11.125" style="0" customWidth="1"/>
    <col min="14" max="15" width="17.00390625" style="0" customWidth="1"/>
    <col min="16" max="16" width="11.75390625" style="0" customWidth="1"/>
    <col min="19" max="19" width="12.00390625" style="0" customWidth="1"/>
    <col min="20" max="20" width="13.125" style="0" customWidth="1"/>
    <col min="21" max="21" width="13.75390625" style="0" customWidth="1"/>
    <col min="22" max="22" width="21.00390625" style="0" customWidth="1"/>
    <col min="23" max="23" width="13.75390625" style="0" customWidth="1"/>
    <col min="24" max="24" width="16.00390625" style="0" customWidth="1"/>
    <col min="25" max="25" width="17.625" style="0" customWidth="1"/>
    <col min="26" max="26" width="15.00390625" style="0" customWidth="1"/>
    <col min="27" max="27" width="15.625" style="0" customWidth="1"/>
    <col min="28" max="28" width="12.25390625" style="0" customWidth="1"/>
    <col min="30" max="30" width="13.875" style="0" customWidth="1"/>
    <col min="31" max="31" width="17.125" style="0" customWidth="1"/>
    <col min="32" max="32" width="13.125" style="0" customWidth="1"/>
  </cols>
  <sheetData>
    <row r="1" ht="22.5">
      <c r="A1" s="50" t="s">
        <v>51</v>
      </c>
    </row>
    <row r="2" ht="15.75" customHeight="1">
      <c r="A2" s="127" t="s">
        <v>50</v>
      </c>
    </row>
    <row r="4" ht="12.75">
      <c r="A4" t="s">
        <v>28</v>
      </c>
    </row>
    <row r="5" ht="12.75">
      <c r="A5" t="s">
        <v>17</v>
      </c>
    </row>
    <row r="6" ht="12.75">
      <c r="A6" t="s">
        <v>26</v>
      </c>
    </row>
    <row r="7" ht="12.75">
      <c r="A7" t="s">
        <v>27</v>
      </c>
    </row>
    <row r="8" spans="1:28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46" t="s">
        <v>6</v>
      </c>
      <c r="B9" s="146" t="s">
        <v>36</v>
      </c>
      <c r="C9" s="148" t="s">
        <v>23</v>
      </c>
      <c r="D9" s="150" t="s">
        <v>4</v>
      </c>
      <c r="E9" s="151"/>
      <c r="F9" s="151"/>
      <c r="G9" s="151"/>
      <c r="H9" s="151"/>
      <c r="I9" s="151"/>
      <c r="J9" s="151"/>
      <c r="K9" s="151"/>
      <c r="L9" s="151"/>
      <c r="M9" s="152"/>
      <c r="N9" s="153" t="s">
        <v>5</v>
      </c>
      <c r="O9" s="151"/>
      <c r="P9" s="151"/>
      <c r="Q9" s="151"/>
      <c r="R9" s="151"/>
      <c r="S9" s="154" t="s">
        <v>21</v>
      </c>
      <c r="T9" s="151"/>
      <c r="U9" s="151"/>
      <c r="V9" s="151"/>
      <c r="W9" s="151"/>
      <c r="X9" s="151"/>
      <c r="Y9" s="152"/>
      <c r="Z9" s="143" t="s">
        <v>22</v>
      </c>
      <c r="AA9" s="144"/>
      <c r="AB9" s="145"/>
    </row>
    <row r="10" spans="1:33" ht="78.75" thickBot="1">
      <c r="A10" s="147"/>
      <c r="B10" s="147"/>
      <c r="C10" s="149"/>
      <c r="D10" s="45" t="s">
        <v>25</v>
      </c>
      <c r="E10" s="44" t="s">
        <v>24</v>
      </c>
      <c r="F10" s="44" t="s">
        <v>49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7</v>
      </c>
      <c r="M10" s="17" t="s">
        <v>20</v>
      </c>
      <c r="N10" s="40" t="s">
        <v>37</v>
      </c>
      <c r="O10" s="40" t="s">
        <v>38</v>
      </c>
      <c r="P10" s="39" t="s">
        <v>11</v>
      </c>
      <c r="Q10" s="39" t="s">
        <v>13</v>
      </c>
      <c r="R10" s="67" t="s">
        <v>16</v>
      </c>
      <c r="S10" s="71" t="s">
        <v>46</v>
      </c>
      <c r="T10" s="47" t="s">
        <v>47</v>
      </c>
      <c r="U10" s="47" t="s">
        <v>48</v>
      </c>
      <c r="V10" s="46" t="s">
        <v>9</v>
      </c>
      <c r="W10" s="47" t="s">
        <v>10</v>
      </c>
      <c r="X10" s="48" t="s">
        <v>2</v>
      </c>
      <c r="Y10" s="49" t="s">
        <v>3</v>
      </c>
      <c r="Z10" s="1" t="s">
        <v>19</v>
      </c>
      <c r="AA10" s="2" t="s">
        <v>8</v>
      </c>
      <c r="AB10" s="28" t="s">
        <v>18</v>
      </c>
      <c r="AD10" s="13"/>
      <c r="AE10" s="12"/>
      <c r="AF10" s="12"/>
      <c r="AG10" s="12"/>
    </row>
    <row r="11" spans="1:28" ht="12.75">
      <c r="A11" s="125" t="s">
        <v>39</v>
      </c>
      <c r="B11" s="20">
        <v>0</v>
      </c>
      <c r="C11" s="20">
        <v>42</v>
      </c>
      <c r="D11" s="51">
        <v>1000</v>
      </c>
      <c r="E11" s="52">
        <v>10</v>
      </c>
      <c r="F11" s="52">
        <v>990</v>
      </c>
      <c r="G11" s="29">
        <v>0</v>
      </c>
      <c r="H11" s="59">
        <v>3201</v>
      </c>
      <c r="I11" s="60">
        <v>0</v>
      </c>
      <c r="J11" s="60">
        <v>165858</v>
      </c>
      <c r="K11" s="60">
        <v>1302</v>
      </c>
      <c r="L11" s="14">
        <f aca="true" t="shared" si="0" ref="L11:L16">ROUND((G11+H11+I11+J11)/(K11),3)</f>
        <v>129.846</v>
      </c>
      <c r="M11" s="113">
        <f aca="true" t="shared" si="1" ref="M11:M16">ROUND((G11+H11)/(K11),3)</f>
        <v>2.459</v>
      </c>
      <c r="N11" s="72">
        <v>30</v>
      </c>
      <c r="O11" s="83">
        <v>300</v>
      </c>
      <c r="P11" s="59">
        <v>6</v>
      </c>
      <c r="Q11" s="60">
        <v>126</v>
      </c>
      <c r="R11" s="108">
        <v>3987</v>
      </c>
      <c r="S11" s="72">
        <f aca="true" t="shared" si="2" ref="S11:S16">(E11+F11)/E11</f>
        <v>100</v>
      </c>
      <c r="T11" s="73">
        <f aca="true" t="shared" si="3" ref="T11:T16">(D11-E11)/(N11+O11)</f>
        <v>3</v>
      </c>
      <c r="U11" s="73">
        <f aca="true" t="shared" si="4" ref="U11:U16">(O11*100)/(N11+O11)</f>
        <v>90.9090909090909</v>
      </c>
      <c r="V11" s="15">
        <f aca="true" t="shared" si="5" ref="V11:V16">ROUND((P11+Q11)/R11,4)</f>
        <v>0.0331</v>
      </c>
      <c r="W11" s="15">
        <f aca="true" t="shared" si="6" ref="W11:W16">ROUND(P11/R11,4)</f>
        <v>0.0015</v>
      </c>
      <c r="X11" s="3">
        <f aca="true" t="shared" si="7" ref="X11:X16">ROUND((L11*R11*S11*T11)*100/U11,0)</f>
        <v>170839681</v>
      </c>
      <c r="Y11" s="3">
        <f aca="true" t="shared" si="8" ref="Y11:Y16">ROUND((M11*R11*S11*T11*100/U11),0)</f>
        <v>3235331</v>
      </c>
      <c r="Z11" s="29">
        <f aca="true" t="shared" si="9" ref="Z11:Z16">ROUND((G11+H11)/(G11+H11+I11+J11)*100,1)</f>
        <v>1.9</v>
      </c>
      <c r="AA11" s="29">
        <f aca="true" t="shared" si="10" ref="AA11:AA16">ROUND((P11+Q11)/X11*1000000,1)</f>
        <v>0.8</v>
      </c>
      <c r="AB11" s="30">
        <f aca="true" t="shared" si="11" ref="AB11:AB16">ROUND((P11)/Y11*1000000,1)</f>
        <v>1.9</v>
      </c>
    </row>
    <row r="12" spans="1:28" ht="12.75">
      <c r="A12" s="91" t="s">
        <v>40</v>
      </c>
      <c r="B12" s="21">
        <v>0</v>
      </c>
      <c r="C12" s="21">
        <v>42</v>
      </c>
      <c r="D12" s="53">
        <v>1000</v>
      </c>
      <c r="E12" s="54">
        <v>10</v>
      </c>
      <c r="F12" s="54">
        <v>990</v>
      </c>
      <c r="G12" s="31">
        <v>0</v>
      </c>
      <c r="H12" s="61">
        <v>3503</v>
      </c>
      <c r="I12" s="62">
        <v>1</v>
      </c>
      <c r="J12" s="62">
        <v>151450</v>
      </c>
      <c r="K12" s="62">
        <v>1314</v>
      </c>
      <c r="L12" s="18">
        <f t="shared" si="0"/>
        <v>117.925</v>
      </c>
      <c r="M12" s="107">
        <f t="shared" si="1"/>
        <v>2.666</v>
      </c>
      <c r="N12" s="68">
        <v>30</v>
      </c>
      <c r="O12" s="80">
        <v>300</v>
      </c>
      <c r="P12" s="61">
        <v>11</v>
      </c>
      <c r="Q12" s="62">
        <v>201</v>
      </c>
      <c r="R12" s="100">
        <v>4191</v>
      </c>
      <c r="S12" s="68">
        <f t="shared" si="2"/>
        <v>100</v>
      </c>
      <c r="T12" s="74">
        <f t="shared" si="3"/>
        <v>3</v>
      </c>
      <c r="U12" s="74">
        <f t="shared" si="4"/>
        <v>90.9090909090909</v>
      </c>
      <c r="V12" s="19">
        <f t="shared" si="5"/>
        <v>0.0506</v>
      </c>
      <c r="W12" s="19">
        <f t="shared" si="6"/>
        <v>0.0026</v>
      </c>
      <c r="X12" s="4">
        <f t="shared" si="7"/>
        <v>163093813</v>
      </c>
      <c r="Y12" s="4">
        <f t="shared" si="8"/>
        <v>3687158</v>
      </c>
      <c r="Z12" s="31">
        <f t="shared" si="9"/>
        <v>2.3</v>
      </c>
      <c r="AA12" s="31">
        <f t="shared" si="10"/>
        <v>1.3</v>
      </c>
      <c r="AB12" s="32">
        <f t="shared" si="11"/>
        <v>3</v>
      </c>
    </row>
    <row r="13" spans="1:28" ht="12.75">
      <c r="A13" s="91" t="s">
        <v>41</v>
      </c>
      <c r="B13" s="21">
        <v>0</v>
      </c>
      <c r="C13" s="21">
        <v>42</v>
      </c>
      <c r="D13" s="53">
        <v>1000</v>
      </c>
      <c r="E13" s="54">
        <v>10</v>
      </c>
      <c r="F13" s="54">
        <v>990</v>
      </c>
      <c r="G13" s="31">
        <v>0</v>
      </c>
      <c r="H13" s="61">
        <v>3341</v>
      </c>
      <c r="I13" s="62">
        <v>0</v>
      </c>
      <c r="J13" s="62">
        <v>163429</v>
      </c>
      <c r="K13" s="62">
        <v>1289</v>
      </c>
      <c r="L13" s="18">
        <f t="shared" si="0"/>
        <v>129.379</v>
      </c>
      <c r="M13" s="107">
        <f t="shared" si="1"/>
        <v>2.592</v>
      </c>
      <c r="N13" s="68">
        <v>30</v>
      </c>
      <c r="O13" s="80">
        <v>300</v>
      </c>
      <c r="P13" s="61">
        <v>6</v>
      </c>
      <c r="Q13" s="62">
        <v>111</v>
      </c>
      <c r="R13" s="100">
        <v>4083</v>
      </c>
      <c r="S13" s="68">
        <f t="shared" si="2"/>
        <v>100</v>
      </c>
      <c r="T13" s="74">
        <f t="shared" si="3"/>
        <v>3</v>
      </c>
      <c r="U13" s="74">
        <f t="shared" si="4"/>
        <v>90.9090909090909</v>
      </c>
      <c r="V13" s="19">
        <f t="shared" si="5"/>
        <v>0.0287</v>
      </c>
      <c r="W13" s="19">
        <f t="shared" si="6"/>
        <v>0.0015</v>
      </c>
      <c r="X13" s="4">
        <f t="shared" si="7"/>
        <v>174323971</v>
      </c>
      <c r="Y13" s="4">
        <f t="shared" si="8"/>
        <v>3492435</v>
      </c>
      <c r="Z13" s="31">
        <f t="shared" si="9"/>
        <v>2</v>
      </c>
      <c r="AA13" s="31">
        <f t="shared" si="10"/>
        <v>0.7</v>
      </c>
      <c r="AB13" s="32">
        <f t="shared" si="11"/>
        <v>1.7</v>
      </c>
    </row>
    <row r="14" spans="1:28" ht="12.75">
      <c r="A14" s="10" t="s">
        <v>42</v>
      </c>
      <c r="B14" s="10">
        <v>40</v>
      </c>
      <c r="C14" s="10">
        <v>42</v>
      </c>
      <c r="D14" s="55">
        <v>1000</v>
      </c>
      <c r="E14" s="56">
        <v>10</v>
      </c>
      <c r="F14" s="56">
        <v>990</v>
      </c>
      <c r="G14" s="35">
        <v>0</v>
      </c>
      <c r="H14" s="63">
        <v>5359</v>
      </c>
      <c r="I14" s="64">
        <v>41</v>
      </c>
      <c r="J14" s="64">
        <v>153097</v>
      </c>
      <c r="K14" s="64">
        <v>1182</v>
      </c>
      <c r="L14" s="24">
        <f t="shared" si="0"/>
        <v>134.092</v>
      </c>
      <c r="M14" s="120">
        <f t="shared" si="1"/>
        <v>4.534</v>
      </c>
      <c r="N14" s="69">
        <v>30</v>
      </c>
      <c r="O14" s="81">
        <v>300</v>
      </c>
      <c r="P14" s="63">
        <v>868</v>
      </c>
      <c r="Q14" s="64">
        <v>29006</v>
      </c>
      <c r="R14" s="121">
        <v>4079</v>
      </c>
      <c r="S14" s="69">
        <f t="shared" si="2"/>
        <v>100</v>
      </c>
      <c r="T14" s="75">
        <f t="shared" si="3"/>
        <v>3</v>
      </c>
      <c r="U14" s="75">
        <f t="shared" si="4"/>
        <v>90.9090909090909</v>
      </c>
      <c r="V14" s="25">
        <f t="shared" si="5"/>
        <v>7.3239</v>
      </c>
      <c r="W14" s="25">
        <f t="shared" si="6"/>
        <v>0.2128</v>
      </c>
      <c r="X14" s="6">
        <f t="shared" si="7"/>
        <v>180497218</v>
      </c>
      <c r="Y14" s="6">
        <f t="shared" si="8"/>
        <v>6103081</v>
      </c>
      <c r="Z14" s="35">
        <f t="shared" si="9"/>
        <v>3.4</v>
      </c>
      <c r="AA14" s="35">
        <f t="shared" si="10"/>
        <v>165.5</v>
      </c>
      <c r="AB14" s="36">
        <f t="shared" si="11"/>
        <v>142.2</v>
      </c>
    </row>
    <row r="15" spans="1:28" ht="12.75">
      <c r="A15" s="10" t="s">
        <v>43</v>
      </c>
      <c r="B15" s="10">
        <v>40</v>
      </c>
      <c r="C15" s="10">
        <v>42</v>
      </c>
      <c r="D15" s="55">
        <v>1000</v>
      </c>
      <c r="E15" s="56">
        <v>10</v>
      </c>
      <c r="F15" s="56">
        <v>990</v>
      </c>
      <c r="G15" s="35">
        <v>0</v>
      </c>
      <c r="H15" s="63">
        <v>4766</v>
      </c>
      <c r="I15" s="64">
        <v>20</v>
      </c>
      <c r="J15" s="64">
        <v>128392</v>
      </c>
      <c r="K15" s="64">
        <v>1247</v>
      </c>
      <c r="L15" s="24">
        <f t="shared" si="0"/>
        <v>106.799</v>
      </c>
      <c r="M15" s="120">
        <f t="shared" si="1"/>
        <v>3.822</v>
      </c>
      <c r="N15" s="69">
        <v>30</v>
      </c>
      <c r="O15" s="81">
        <v>300</v>
      </c>
      <c r="P15" s="63">
        <v>809</v>
      </c>
      <c r="Q15" s="64">
        <v>27239</v>
      </c>
      <c r="R15" s="121">
        <v>4142</v>
      </c>
      <c r="S15" s="69">
        <f t="shared" si="2"/>
        <v>100</v>
      </c>
      <c r="T15" s="75">
        <f t="shared" si="3"/>
        <v>3</v>
      </c>
      <c r="U15" s="75">
        <f t="shared" si="4"/>
        <v>90.9090909090909</v>
      </c>
      <c r="V15" s="25">
        <f t="shared" si="5"/>
        <v>6.7716</v>
      </c>
      <c r="W15" s="25">
        <f t="shared" si="6"/>
        <v>0.1953</v>
      </c>
      <c r="X15" s="6">
        <f t="shared" si="7"/>
        <v>145979281</v>
      </c>
      <c r="Y15" s="6">
        <f t="shared" si="8"/>
        <v>5224139</v>
      </c>
      <c r="Z15" s="35">
        <f t="shared" si="9"/>
        <v>3.6</v>
      </c>
      <c r="AA15" s="35">
        <f t="shared" si="10"/>
        <v>192.1</v>
      </c>
      <c r="AB15" s="36">
        <f t="shared" si="11"/>
        <v>154.9</v>
      </c>
    </row>
    <row r="16" spans="1:28" ht="13.5" thickBot="1">
      <c r="A16" s="11" t="s">
        <v>44</v>
      </c>
      <c r="B16" s="11">
        <v>40</v>
      </c>
      <c r="C16" s="11">
        <v>42</v>
      </c>
      <c r="D16" s="57">
        <v>1000</v>
      </c>
      <c r="E16" s="58">
        <v>10</v>
      </c>
      <c r="F16" s="58">
        <v>990</v>
      </c>
      <c r="G16" s="37">
        <v>1</v>
      </c>
      <c r="H16" s="65">
        <v>5315</v>
      </c>
      <c r="I16" s="66">
        <v>30</v>
      </c>
      <c r="J16" s="66">
        <v>146843</v>
      </c>
      <c r="K16" s="66">
        <v>1027</v>
      </c>
      <c r="L16" s="26">
        <f t="shared" si="0"/>
        <v>148.188</v>
      </c>
      <c r="M16" s="122">
        <f t="shared" si="1"/>
        <v>5.176</v>
      </c>
      <c r="N16" s="70">
        <v>30</v>
      </c>
      <c r="O16" s="90">
        <v>300</v>
      </c>
      <c r="P16" s="65">
        <v>869</v>
      </c>
      <c r="Q16" s="66">
        <v>30966</v>
      </c>
      <c r="R16" s="123">
        <v>4174</v>
      </c>
      <c r="S16" s="70">
        <f t="shared" si="2"/>
        <v>100</v>
      </c>
      <c r="T16" s="76">
        <f t="shared" si="3"/>
        <v>3</v>
      </c>
      <c r="U16" s="76">
        <f t="shared" si="4"/>
        <v>90.9090909090909</v>
      </c>
      <c r="V16" s="27">
        <f t="shared" si="5"/>
        <v>7.627</v>
      </c>
      <c r="W16" s="27">
        <f t="shared" si="6"/>
        <v>0.2082</v>
      </c>
      <c r="X16" s="7">
        <f t="shared" si="7"/>
        <v>204117115</v>
      </c>
      <c r="Y16" s="7">
        <f t="shared" si="8"/>
        <v>7129526</v>
      </c>
      <c r="Z16" s="37">
        <f t="shared" si="9"/>
        <v>3.5</v>
      </c>
      <c r="AA16" s="37">
        <f t="shared" si="10"/>
        <v>156</v>
      </c>
      <c r="AB16" s="38">
        <f t="shared" si="11"/>
        <v>121.9</v>
      </c>
    </row>
    <row r="18" spans="23:24" ht="12.75">
      <c r="W18" s="41"/>
      <c r="X18" s="41"/>
    </row>
    <row r="19" spans="1:24" ht="12.75">
      <c r="A19" s="139" t="s">
        <v>45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W19" s="41"/>
      <c r="X19" s="41"/>
    </row>
    <row r="20" spans="1:24" ht="12.75">
      <c r="A20" s="142" t="s">
        <v>34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134"/>
      <c r="W20" s="41"/>
      <c r="X20" s="41"/>
    </row>
    <row r="21" spans="1:24" ht="12.75">
      <c r="A21" s="135" t="s">
        <v>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34"/>
      <c r="W21" s="41"/>
      <c r="X21" s="41"/>
    </row>
    <row r="22" spans="1:24" ht="12.75">
      <c r="A22" s="135" t="s">
        <v>31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134"/>
      <c r="W22" s="41"/>
      <c r="X22" s="41"/>
    </row>
    <row r="23" spans="1:24" ht="12.75">
      <c r="A23" s="130" t="s">
        <v>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4"/>
      <c r="W23" s="41"/>
      <c r="X23" s="41"/>
    </row>
    <row r="24" spans="1:24" ht="12.75">
      <c r="A24" s="130" t="s">
        <v>32</v>
      </c>
      <c r="B24" s="131"/>
      <c r="C24" s="131"/>
      <c r="D24" s="131"/>
      <c r="E24" s="131"/>
      <c r="F24" s="131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  <c r="S24" s="134"/>
      <c r="W24" s="42"/>
      <c r="X24" s="42"/>
    </row>
    <row r="25" spans="1:24" ht="12.75">
      <c r="A25" s="135" t="s">
        <v>33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134"/>
      <c r="W25" s="126"/>
      <c r="X25" s="126"/>
    </row>
    <row r="26" spans="1:24" ht="12.75">
      <c r="A26" s="135" t="s">
        <v>29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34"/>
      <c r="W26" s="126"/>
      <c r="X26" s="126"/>
    </row>
    <row r="27" spans="1:24" ht="12.75">
      <c r="A27" s="136" t="s">
        <v>35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8"/>
      <c r="W27" s="126"/>
      <c r="X27" s="126"/>
    </row>
    <row r="28" spans="1:24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W28" s="43"/>
      <c r="X28" s="43"/>
    </row>
    <row r="35" ht="16.5" customHeight="1"/>
  </sheetData>
  <mergeCells count="16">
    <mergeCell ref="Z9:AB9"/>
    <mergeCell ref="A9:A10"/>
    <mergeCell ref="B9:B10"/>
    <mergeCell ref="C9:C10"/>
    <mergeCell ref="D9:M9"/>
    <mergeCell ref="N9:R9"/>
    <mergeCell ref="S9:Y9"/>
    <mergeCell ref="A24:S24"/>
    <mergeCell ref="A25:S25"/>
    <mergeCell ref="A26:S26"/>
    <mergeCell ref="A27:S27"/>
    <mergeCell ref="A23:S23"/>
    <mergeCell ref="A19:S19"/>
    <mergeCell ref="A20:S20"/>
    <mergeCell ref="A21:S21"/>
    <mergeCell ref="A22:S2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A9">
      <selection activeCell="A44" sqref="A44:S44"/>
    </sheetView>
  </sheetViews>
  <sheetFormatPr defaultColWidth="11.00390625" defaultRowHeight="12.75"/>
  <cols>
    <col min="1" max="1" width="21.125" style="0" customWidth="1"/>
    <col min="2" max="3" width="14.125" style="0" customWidth="1"/>
    <col min="4" max="4" width="15.00390625" style="0" customWidth="1"/>
    <col min="5" max="5" width="15.875" style="0" customWidth="1"/>
    <col min="6" max="6" width="16.375" style="0" customWidth="1"/>
    <col min="11" max="11" width="14.125" style="0" customWidth="1"/>
    <col min="12" max="12" width="11.125" style="0" customWidth="1"/>
    <col min="14" max="15" width="17.00390625" style="0" customWidth="1"/>
    <col min="16" max="16" width="11.75390625" style="0" bestFit="1" customWidth="1"/>
    <col min="19" max="19" width="12.00390625" style="0" customWidth="1"/>
    <col min="20" max="20" width="13.125" style="0" customWidth="1"/>
    <col min="21" max="21" width="13.75390625" style="0" customWidth="1"/>
    <col min="22" max="22" width="21.00390625" style="0" customWidth="1"/>
    <col min="23" max="23" width="13.75390625" style="0" customWidth="1"/>
    <col min="24" max="24" width="16.00390625" style="0" customWidth="1"/>
    <col min="25" max="25" width="17.625" style="0" customWidth="1"/>
    <col min="26" max="26" width="15.00390625" style="0" customWidth="1"/>
    <col min="27" max="27" width="15.625" style="0" customWidth="1"/>
    <col min="28" max="28" width="12.25390625" style="0" customWidth="1"/>
    <col min="30" max="30" width="13.875" style="0" customWidth="1"/>
    <col min="31" max="31" width="17.125" style="0" customWidth="1"/>
    <col min="32" max="32" width="13.125" style="0" customWidth="1"/>
  </cols>
  <sheetData>
    <row r="1" ht="22.5">
      <c r="A1" s="50" t="s">
        <v>1</v>
      </c>
    </row>
    <row r="2" ht="15.75" customHeight="1">
      <c r="A2" s="127" t="s">
        <v>50</v>
      </c>
    </row>
    <row r="3" s="128" customFormat="1" ht="13.5" customHeight="1"/>
    <row r="4" ht="12.75">
      <c r="A4" t="s">
        <v>28</v>
      </c>
    </row>
    <row r="5" ht="12.75">
      <c r="A5" t="s">
        <v>17</v>
      </c>
    </row>
    <row r="6" ht="12.75">
      <c r="A6" t="s">
        <v>26</v>
      </c>
    </row>
    <row r="7" ht="12.75">
      <c r="A7" t="s">
        <v>27</v>
      </c>
    </row>
    <row r="8" spans="1:28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46" t="s">
        <v>6</v>
      </c>
      <c r="B9" s="146" t="s">
        <v>36</v>
      </c>
      <c r="C9" s="148" t="s">
        <v>23</v>
      </c>
      <c r="D9" s="150" t="s">
        <v>4</v>
      </c>
      <c r="E9" s="151"/>
      <c r="F9" s="151"/>
      <c r="G9" s="151"/>
      <c r="H9" s="151"/>
      <c r="I9" s="151"/>
      <c r="J9" s="151"/>
      <c r="K9" s="151"/>
      <c r="L9" s="151"/>
      <c r="M9" s="152"/>
      <c r="N9" s="153" t="s">
        <v>5</v>
      </c>
      <c r="O9" s="151"/>
      <c r="P9" s="151"/>
      <c r="Q9" s="151"/>
      <c r="R9" s="151"/>
      <c r="S9" s="154" t="s">
        <v>21</v>
      </c>
      <c r="T9" s="151"/>
      <c r="U9" s="151"/>
      <c r="V9" s="151"/>
      <c r="W9" s="151"/>
      <c r="X9" s="151"/>
      <c r="Y9" s="152"/>
      <c r="Z9" s="143" t="s">
        <v>22</v>
      </c>
      <c r="AA9" s="144"/>
      <c r="AB9" s="145"/>
    </row>
    <row r="10" spans="1:33" ht="78.75" thickBot="1">
      <c r="A10" s="147"/>
      <c r="B10" s="147"/>
      <c r="C10" s="149"/>
      <c r="D10" s="45" t="s">
        <v>25</v>
      </c>
      <c r="E10" s="44" t="s">
        <v>24</v>
      </c>
      <c r="F10" s="44" t="s">
        <v>49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7</v>
      </c>
      <c r="M10" s="17" t="s">
        <v>20</v>
      </c>
      <c r="N10" s="40" t="s">
        <v>37</v>
      </c>
      <c r="O10" s="40" t="s">
        <v>38</v>
      </c>
      <c r="P10" s="39" t="s">
        <v>11</v>
      </c>
      <c r="Q10" s="39" t="s">
        <v>13</v>
      </c>
      <c r="R10" s="67" t="s">
        <v>16</v>
      </c>
      <c r="S10" s="71" t="s">
        <v>46</v>
      </c>
      <c r="T10" s="47" t="s">
        <v>47</v>
      </c>
      <c r="U10" s="47" t="s">
        <v>48</v>
      </c>
      <c r="V10" s="46" t="s">
        <v>9</v>
      </c>
      <c r="W10" s="47" t="s">
        <v>10</v>
      </c>
      <c r="X10" s="48" t="s">
        <v>2</v>
      </c>
      <c r="Y10" s="49" t="s">
        <v>3</v>
      </c>
      <c r="Z10" s="1" t="s">
        <v>19</v>
      </c>
      <c r="AA10" s="2" t="s">
        <v>8</v>
      </c>
      <c r="AB10" s="28" t="s">
        <v>18</v>
      </c>
      <c r="AD10" s="13"/>
      <c r="AE10" s="12"/>
      <c r="AF10" s="12"/>
      <c r="AG10" s="12"/>
    </row>
    <row r="11" spans="1:28" ht="12.75">
      <c r="A11" s="91">
        <v>1</v>
      </c>
      <c r="B11" s="20"/>
      <c r="C11" s="20"/>
      <c r="D11" s="51">
        <v>1000</v>
      </c>
      <c r="E11" s="52">
        <v>10</v>
      </c>
      <c r="F11" s="52">
        <v>990</v>
      </c>
      <c r="G11" s="29"/>
      <c r="H11" s="59"/>
      <c r="I11" s="60"/>
      <c r="J11" s="60"/>
      <c r="K11" s="60"/>
      <c r="L11" s="14" t="e">
        <f>ROUND((G11+H11+I11+J11)/(K11),3)</f>
        <v>#DIV/0!</v>
      </c>
      <c r="M11" s="113" t="e">
        <f>ROUND((G11+H11)/(K11),3)</f>
        <v>#DIV/0!</v>
      </c>
      <c r="N11" s="72"/>
      <c r="O11" s="83">
        <v>300</v>
      </c>
      <c r="P11" s="59"/>
      <c r="Q11" s="60"/>
      <c r="R11" s="108"/>
      <c r="S11" s="72">
        <f>(E11+F11)/E11</f>
        <v>100</v>
      </c>
      <c r="T11" s="73">
        <f>(D11-E11)/(N11+O11)</f>
        <v>3.3</v>
      </c>
      <c r="U11" s="73">
        <f>(O11*100)/(N11+O11)</f>
        <v>100</v>
      </c>
      <c r="V11" s="15" t="e">
        <f>ROUND((P11+Q11)/R11,4)</f>
        <v>#DIV/0!</v>
      </c>
      <c r="W11" s="15" t="e">
        <f>ROUND(P11/R11,4)</f>
        <v>#DIV/0!</v>
      </c>
      <c r="X11" s="3" t="e">
        <f>ROUND((L11*R11*S11*T11)*100/U11,0)</f>
        <v>#DIV/0!</v>
      </c>
      <c r="Y11" s="3" t="e">
        <f>ROUND((M11*R11*S11*T11*100/U11),0)</f>
        <v>#DIV/0!</v>
      </c>
      <c r="Z11" s="29" t="e">
        <f>ROUND((G11+H11)/(G11+H11+I11+J11)*100,1)</f>
        <v>#DIV/0!</v>
      </c>
      <c r="AA11" s="29" t="e">
        <f>ROUND((P11+Q11)/X11*1000000,1)</f>
        <v>#DIV/0!</v>
      </c>
      <c r="AB11" s="30" t="e">
        <f>ROUND((P11)/Y11*1000000,1)</f>
        <v>#DIV/0!</v>
      </c>
    </row>
    <row r="12" spans="1:28" ht="12.75">
      <c r="A12" s="91">
        <v>2</v>
      </c>
      <c r="B12" s="21"/>
      <c r="C12" s="21"/>
      <c r="D12" s="53">
        <v>1000</v>
      </c>
      <c r="E12" s="54">
        <v>10</v>
      </c>
      <c r="F12" s="54">
        <v>990</v>
      </c>
      <c r="G12" s="31"/>
      <c r="H12" s="61"/>
      <c r="I12" s="62"/>
      <c r="J12" s="62"/>
      <c r="K12" s="62"/>
      <c r="L12" s="18" t="e">
        <f aca="true" t="shared" si="0" ref="L12:L34">ROUND((G12+H12+I12+J12)/(K12),3)</f>
        <v>#DIV/0!</v>
      </c>
      <c r="M12" s="107" t="e">
        <f aca="true" t="shared" si="1" ref="M12:M34">ROUND((G12+H12)/(K12),3)</f>
        <v>#DIV/0!</v>
      </c>
      <c r="N12" s="68"/>
      <c r="O12" s="80">
        <v>300</v>
      </c>
      <c r="P12" s="61"/>
      <c r="Q12" s="62"/>
      <c r="R12" s="100"/>
      <c r="S12" s="68">
        <f aca="true" t="shared" si="2" ref="S12:S34">(E12+F12)/E12</f>
        <v>100</v>
      </c>
      <c r="T12" s="74">
        <f aca="true" t="shared" si="3" ref="T12:T34">(D12-E12)/(N12+O12)</f>
        <v>3.3</v>
      </c>
      <c r="U12" s="74">
        <f aca="true" t="shared" si="4" ref="U12:U34">(O12*100)/(N12+O12)</f>
        <v>100</v>
      </c>
      <c r="V12" s="19" t="e">
        <f aca="true" t="shared" si="5" ref="V12:V34">ROUND((P12+Q12)/R12,4)</f>
        <v>#DIV/0!</v>
      </c>
      <c r="W12" s="19" t="e">
        <f aca="true" t="shared" si="6" ref="W12:W34">ROUND(P12/R12,4)</f>
        <v>#DIV/0!</v>
      </c>
      <c r="X12" s="4" t="e">
        <f aca="true" t="shared" si="7" ref="X12:X34">ROUND((L12*R12*S12*T12)*100/U12,0)</f>
        <v>#DIV/0!</v>
      </c>
      <c r="Y12" s="4" t="e">
        <f aca="true" t="shared" si="8" ref="Y12:Y34">ROUND((M12*R12*S12*T12*100/U12),0)</f>
        <v>#DIV/0!</v>
      </c>
      <c r="Z12" s="31" t="e">
        <f aca="true" t="shared" si="9" ref="Z12:Z34">ROUND((G12+H12)/(G12+H12+I12+J12)*100,1)</f>
        <v>#DIV/0!</v>
      </c>
      <c r="AA12" s="31" t="e">
        <f aca="true" t="shared" si="10" ref="AA12:AA34">ROUND((P12+Q12)/X12*1000000,1)</f>
        <v>#DIV/0!</v>
      </c>
      <c r="AB12" s="32" t="e">
        <f aca="true" t="shared" si="11" ref="AB12:AB34">ROUND((P12)/Y12*1000000,1)</f>
        <v>#DIV/0!</v>
      </c>
    </row>
    <row r="13" spans="1:28" ht="12.75">
      <c r="A13" s="91">
        <v>3</v>
      </c>
      <c r="B13" s="21"/>
      <c r="C13" s="21"/>
      <c r="D13" s="53">
        <v>1000</v>
      </c>
      <c r="E13" s="54">
        <v>10</v>
      </c>
      <c r="F13" s="54">
        <v>990</v>
      </c>
      <c r="G13" s="31"/>
      <c r="H13" s="61"/>
      <c r="I13" s="62"/>
      <c r="J13" s="62"/>
      <c r="K13" s="62"/>
      <c r="L13" s="18" t="e">
        <f t="shared" si="0"/>
        <v>#DIV/0!</v>
      </c>
      <c r="M13" s="107" t="e">
        <f t="shared" si="1"/>
        <v>#DIV/0!</v>
      </c>
      <c r="N13" s="68"/>
      <c r="O13" s="80">
        <v>300</v>
      </c>
      <c r="P13" s="61"/>
      <c r="Q13" s="62"/>
      <c r="R13" s="100"/>
      <c r="S13" s="68">
        <f t="shared" si="2"/>
        <v>100</v>
      </c>
      <c r="T13" s="74">
        <f t="shared" si="3"/>
        <v>3.3</v>
      </c>
      <c r="U13" s="74">
        <f t="shared" si="4"/>
        <v>100</v>
      </c>
      <c r="V13" s="19" t="e">
        <f t="shared" si="5"/>
        <v>#DIV/0!</v>
      </c>
      <c r="W13" s="19" t="e">
        <f t="shared" si="6"/>
        <v>#DIV/0!</v>
      </c>
      <c r="X13" s="4" t="e">
        <f t="shared" si="7"/>
        <v>#DIV/0!</v>
      </c>
      <c r="Y13" s="4" t="e">
        <f t="shared" si="8"/>
        <v>#DIV/0!</v>
      </c>
      <c r="Z13" s="31" t="e">
        <f t="shared" si="9"/>
        <v>#DIV/0!</v>
      </c>
      <c r="AA13" s="31" t="e">
        <f t="shared" si="10"/>
        <v>#DIV/0!</v>
      </c>
      <c r="AB13" s="32" t="e">
        <f t="shared" si="11"/>
        <v>#DIV/0!</v>
      </c>
    </row>
    <row r="14" spans="1:28" ht="12.75">
      <c r="A14" s="91">
        <v>4</v>
      </c>
      <c r="B14" s="21"/>
      <c r="C14" s="21"/>
      <c r="D14" s="53">
        <v>1000</v>
      </c>
      <c r="E14" s="54">
        <v>10</v>
      </c>
      <c r="F14" s="54">
        <v>990</v>
      </c>
      <c r="G14" s="31"/>
      <c r="H14" s="61"/>
      <c r="I14" s="62"/>
      <c r="J14" s="62"/>
      <c r="K14" s="62"/>
      <c r="L14" s="18" t="e">
        <f t="shared" si="0"/>
        <v>#DIV/0!</v>
      </c>
      <c r="M14" s="107" t="e">
        <f t="shared" si="1"/>
        <v>#DIV/0!</v>
      </c>
      <c r="N14" s="68"/>
      <c r="O14" s="80">
        <v>300</v>
      </c>
      <c r="P14" s="61"/>
      <c r="Q14" s="62"/>
      <c r="R14" s="100"/>
      <c r="S14" s="68">
        <f t="shared" si="2"/>
        <v>100</v>
      </c>
      <c r="T14" s="74">
        <f t="shared" si="3"/>
        <v>3.3</v>
      </c>
      <c r="U14" s="74">
        <f t="shared" si="4"/>
        <v>100</v>
      </c>
      <c r="V14" s="19" t="e">
        <f t="shared" si="5"/>
        <v>#DIV/0!</v>
      </c>
      <c r="W14" s="19" t="e">
        <f t="shared" si="6"/>
        <v>#DIV/0!</v>
      </c>
      <c r="X14" s="4" t="e">
        <f t="shared" si="7"/>
        <v>#DIV/0!</v>
      </c>
      <c r="Y14" s="4" t="e">
        <f t="shared" si="8"/>
        <v>#DIV/0!</v>
      </c>
      <c r="Z14" s="31" t="e">
        <f t="shared" si="9"/>
        <v>#DIV/0!</v>
      </c>
      <c r="AA14" s="31" t="e">
        <f t="shared" si="10"/>
        <v>#DIV/0!</v>
      </c>
      <c r="AB14" s="32" t="e">
        <f t="shared" si="11"/>
        <v>#DIV/0!</v>
      </c>
    </row>
    <row r="15" spans="1:28" ht="13.5" customHeight="1">
      <c r="A15" s="91">
        <v>5</v>
      </c>
      <c r="B15" s="21"/>
      <c r="C15" s="21"/>
      <c r="D15" s="53">
        <v>1000</v>
      </c>
      <c r="E15" s="54">
        <v>10</v>
      </c>
      <c r="F15" s="54">
        <v>990</v>
      </c>
      <c r="G15" s="31"/>
      <c r="H15" s="61"/>
      <c r="I15" s="62"/>
      <c r="J15" s="62"/>
      <c r="K15" s="62"/>
      <c r="L15" s="18" t="e">
        <f t="shared" si="0"/>
        <v>#DIV/0!</v>
      </c>
      <c r="M15" s="107" t="e">
        <f t="shared" si="1"/>
        <v>#DIV/0!</v>
      </c>
      <c r="N15" s="68"/>
      <c r="O15" s="80">
        <v>300</v>
      </c>
      <c r="P15" s="61"/>
      <c r="Q15" s="62"/>
      <c r="R15" s="100"/>
      <c r="S15" s="68">
        <f t="shared" si="2"/>
        <v>100</v>
      </c>
      <c r="T15" s="74">
        <f t="shared" si="3"/>
        <v>3.3</v>
      </c>
      <c r="U15" s="74">
        <f t="shared" si="4"/>
        <v>100</v>
      </c>
      <c r="V15" s="19" t="e">
        <f t="shared" si="5"/>
        <v>#DIV/0!</v>
      </c>
      <c r="W15" s="19" t="e">
        <f t="shared" si="6"/>
        <v>#DIV/0!</v>
      </c>
      <c r="X15" s="4" t="e">
        <f t="shared" si="7"/>
        <v>#DIV/0!</v>
      </c>
      <c r="Y15" s="4" t="e">
        <f t="shared" si="8"/>
        <v>#DIV/0!</v>
      </c>
      <c r="Z15" s="31" t="e">
        <f t="shared" si="9"/>
        <v>#DIV/0!</v>
      </c>
      <c r="AA15" s="31" t="e">
        <f t="shared" si="10"/>
        <v>#DIV/0!</v>
      </c>
      <c r="AB15" s="32" t="e">
        <f t="shared" si="11"/>
        <v>#DIV/0!</v>
      </c>
    </row>
    <row r="16" spans="1:28" ht="13.5" thickBot="1">
      <c r="A16" s="92">
        <v>6</v>
      </c>
      <c r="B16" s="22"/>
      <c r="C16" s="22"/>
      <c r="D16" s="114">
        <v>1000</v>
      </c>
      <c r="E16" s="115">
        <v>10</v>
      </c>
      <c r="F16" s="115">
        <v>990</v>
      </c>
      <c r="G16" s="105"/>
      <c r="H16" s="110"/>
      <c r="I16" s="111"/>
      <c r="J16" s="111"/>
      <c r="K16" s="111"/>
      <c r="L16" s="116" t="e">
        <f t="shared" si="0"/>
        <v>#DIV/0!</v>
      </c>
      <c r="M16" s="117" t="e">
        <f t="shared" si="1"/>
        <v>#DIV/0!</v>
      </c>
      <c r="N16" s="101"/>
      <c r="O16" s="109">
        <v>300</v>
      </c>
      <c r="P16" s="110"/>
      <c r="Q16" s="111"/>
      <c r="R16" s="112"/>
      <c r="S16" s="101">
        <f t="shared" si="2"/>
        <v>100</v>
      </c>
      <c r="T16" s="102">
        <f t="shared" si="3"/>
        <v>3.3</v>
      </c>
      <c r="U16" s="102">
        <f t="shared" si="4"/>
        <v>100</v>
      </c>
      <c r="V16" s="103" t="e">
        <f t="shared" si="5"/>
        <v>#DIV/0!</v>
      </c>
      <c r="W16" s="103" t="e">
        <f t="shared" si="6"/>
        <v>#DIV/0!</v>
      </c>
      <c r="X16" s="104" t="e">
        <f t="shared" si="7"/>
        <v>#DIV/0!</v>
      </c>
      <c r="Y16" s="104" t="e">
        <f t="shared" si="8"/>
        <v>#DIV/0!</v>
      </c>
      <c r="Z16" s="105" t="e">
        <f t="shared" si="9"/>
        <v>#DIV/0!</v>
      </c>
      <c r="AA16" s="105" t="e">
        <f t="shared" si="10"/>
        <v>#DIV/0!</v>
      </c>
      <c r="AB16" s="106" t="e">
        <f t="shared" si="11"/>
        <v>#DIV/0!</v>
      </c>
    </row>
    <row r="17" spans="1:28" ht="12.75">
      <c r="A17" s="9">
        <v>7</v>
      </c>
      <c r="B17" s="9"/>
      <c r="C17" s="9"/>
      <c r="D17" s="86">
        <v>1000</v>
      </c>
      <c r="E17" s="87">
        <v>10</v>
      </c>
      <c r="F17" s="87">
        <v>990</v>
      </c>
      <c r="G17" s="33"/>
      <c r="H17" s="84"/>
      <c r="I17" s="85"/>
      <c r="J17" s="85"/>
      <c r="K17" s="85"/>
      <c r="L17" s="88" t="e">
        <f t="shared" si="0"/>
        <v>#DIV/0!</v>
      </c>
      <c r="M17" s="118" t="e">
        <f t="shared" si="1"/>
        <v>#DIV/0!</v>
      </c>
      <c r="N17" s="77"/>
      <c r="O17" s="82">
        <v>300</v>
      </c>
      <c r="P17" s="84"/>
      <c r="Q17" s="85"/>
      <c r="R17" s="119"/>
      <c r="S17" s="77">
        <f t="shared" si="2"/>
        <v>100</v>
      </c>
      <c r="T17" s="78">
        <f t="shared" si="3"/>
        <v>3.3</v>
      </c>
      <c r="U17" s="78">
        <f t="shared" si="4"/>
        <v>100</v>
      </c>
      <c r="V17" s="23" t="e">
        <f t="shared" si="5"/>
        <v>#DIV/0!</v>
      </c>
      <c r="W17" s="23" t="e">
        <f t="shared" si="6"/>
        <v>#DIV/0!</v>
      </c>
      <c r="X17" s="5" t="e">
        <f t="shared" si="7"/>
        <v>#DIV/0!</v>
      </c>
      <c r="Y17" s="5" t="e">
        <f t="shared" si="8"/>
        <v>#DIV/0!</v>
      </c>
      <c r="Z17" s="33" t="e">
        <f t="shared" si="9"/>
        <v>#DIV/0!</v>
      </c>
      <c r="AA17" s="33" t="e">
        <f t="shared" si="10"/>
        <v>#DIV/0!</v>
      </c>
      <c r="AB17" s="34" t="e">
        <f t="shared" si="11"/>
        <v>#DIV/0!</v>
      </c>
    </row>
    <row r="18" spans="1:28" ht="12.75">
      <c r="A18" s="10">
        <v>8</v>
      </c>
      <c r="B18" s="10"/>
      <c r="C18" s="10"/>
      <c r="D18" s="55">
        <v>1000</v>
      </c>
      <c r="E18" s="56">
        <v>10</v>
      </c>
      <c r="F18" s="56">
        <v>990</v>
      </c>
      <c r="G18" s="35"/>
      <c r="H18" s="63"/>
      <c r="I18" s="64"/>
      <c r="J18" s="64"/>
      <c r="K18" s="64"/>
      <c r="L18" s="24" t="e">
        <f t="shared" si="0"/>
        <v>#DIV/0!</v>
      </c>
      <c r="M18" s="120" t="e">
        <f t="shared" si="1"/>
        <v>#DIV/0!</v>
      </c>
      <c r="N18" s="69"/>
      <c r="O18" s="81">
        <v>300</v>
      </c>
      <c r="P18" s="63"/>
      <c r="Q18" s="64"/>
      <c r="R18" s="121"/>
      <c r="S18" s="69">
        <f t="shared" si="2"/>
        <v>100</v>
      </c>
      <c r="T18" s="75">
        <f t="shared" si="3"/>
        <v>3.3</v>
      </c>
      <c r="U18" s="75">
        <f t="shared" si="4"/>
        <v>100</v>
      </c>
      <c r="V18" s="25" t="e">
        <f t="shared" si="5"/>
        <v>#DIV/0!</v>
      </c>
      <c r="W18" s="25" t="e">
        <f t="shared" si="6"/>
        <v>#DIV/0!</v>
      </c>
      <c r="X18" s="6" t="e">
        <f t="shared" si="7"/>
        <v>#DIV/0!</v>
      </c>
      <c r="Y18" s="6" t="e">
        <f t="shared" si="8"/>
        <v>#DIV/0!</v>
      </c>
      <c r="Z18" s="35" t="e">
        <f t="shared" si="9"/>
        <v>#DIV/0!</v>
      </c>
      <c r="AA18" s="35" t="e">
        <f t="shared" si="10"/>
        <v>#DIV/0!</v>
      </c>
      <c r="AB18" s="36" t="e">
        <f t="shared" si="11"/>
        <v>#DIV/0!</v>
      </c>
    </row>
    <row r="19" spans="1:28" ht="12.75">
      <c r="A19" s="10">
        <v>9</v>
      </c>
      <c r="B19" s="10"/>
      <c r="C19" s="10"/>
      <c r="D19" s="55">
        <v>1000</v>
      </c>
      <c r="E19" s="56">
        <v>10</v>
      </c>
      <c r="F19" s="56">
        <v>990</v>
      </c>
      <c r="G19" s="35"/>
      <c r="H19" s="63"/>
      <c r="I19" s="64"/>
      <c r="J19" s="64"/>
      <c r="K19" s="64"/>
      <c r="L19" s="24" t="e">
        <f t="shared" si="0"/>
        <v>#DIV/0!</v>
      </c>
      <c r="M19" s="120" t="e">
        <f t="shared" si="1"/>
        <v>#DIV/0!</v>
      </c>
      <c r="N19" s="69"/>
      <c r="O19" s="81">
        <v>300</v>
      </c>
      <c r="P19" s="63"/>
      <c r="Q19" s="64"/>
      <c r="R19" s="121"/>
      <c r="S19" s="69">
        <f t="shared" si="2"/>
        <v>100</v>
      </c>
      <c r="T19" s="75">
        <f t="shared" si="3"/>
        <v>3.3</v>
      </c>
      <c r="U19" s="75">
        <f t="shared" si="4"/>
        <v>100</v>
      </c>
      <c r="V19" s="25" t="e">
        <f t="shared" si="5"/>
        <v>#DIV/0!</v>
      </c>
      <c r="W19" s="25" t="e">
        <f t="shared" si="6"/>
        <v>#DIV/0!</v>
      </c>
      <c r="X19" s="6" t="e">
        <f t="shared" si="7"/>
        <v>#DIV/0!</v>
      </c>
      <c r="Y19" s="6" t="e">
        <f t="shared" si="8"/>
        <v>#DIV/0!</v>
      </c>
      <c r="Z19" s="35" t="e">
        <f t="shared" si="9"/>
        <v>#DIV/0!</v>
      </c>
      <c r="AA19" s="35" t="e">
        <f t="shared" si="10"/>
        <v>#DIV/0!</v>
      </c>
      <c r="AB19" s="36" t="e">
        <f t="shared" si="11"/>
        <v>#DIV/0!</v>
      </c>
    </row>
    <row r="20" spans="1:28" ht="12.75">
      <c r="A20" s="10">
        <v>10</v>
      </c>
      <c r="B20" s="10"/>
      <c r="C20" s="10"/>
      <c r="D20" s="55">
        <v>1000</v>
      </c>
      <c r="E20" s="56">
        <v>10</v>
      </c>
      <c r="F20" s="56">
        <v>990</v>
      </c>
      <c r="G20" s="35"/>
      <c r="H20" s="63"/>
      <c r="I20" s="64"/>
      <c r="J20" s="64"/>
      <c r="K20" s="64"/>
      <c r="L20" s="24" t="e">
        <f t="shared" si="0"/>
        <v>#DIV/0!</v>
      </c>
      <c r="M20" s="120" t="e">
        <f t="shared" si="1"/>
        <v>#DIV/0!</v>
      </c>
      <c r="N20" s="69"/>
      <c r="O20" s="81">
        <v>300</v>
      </c>
      <c r="P20" s="63"/>
      <c r="Q20" s="64"/>
      <c r="R20" s="121"/>
      <c r="S20" s="69">
        <f t="shared" si="2"/>
        <v>100</v>
      </c>
      <c r="T20" s="75">
        <f t="shared" si="3"/>
        <v>3.3</v>
      </c>
      <c r="U20" s="75">
        <f t="shared" si="4"/>
        <v>100</v>
      </c>
      <c r="V20" s="25" t="e">
        <f t="shared" si="5"/>
        <v>#DIV/0!</v>
      </c>
      <c r="W20" s="25" t="e">
        <f t="shared" si="6"/>
        <v>#DIV/0!</v>
      </c>
      <c r="X20" s="6" t="e">
        <f t="shared" si="7"/>
        <v>#DIV/0!</v>
      </c>
      <c r="Y20" s="6" t="e">
        <f t="shared" si="8"/>
        <v>#DIV/0!</v>
      </c>
      <c r="Z20" s="35" t="e">
        <f t="shared" si="9"/>
        <v>#DIV/0!</v>
      </c>
      <c r="AA20" s="35" t="e">
        <f t="shared" si="10"/>
        <v>#DIV/0!</v>
      </c>
      <c r="AB20" s="36" t="e">
        <f t="shared" si="11"/>
        <v>#DIV/0!</v>
      </c>
    </row>
    <row r="21" spans="1:28" ht="12.75">
      <c r="A21" s="10">
        <v>11</v>
      </c>
      <c r="B21" s="10"/>
      <c r="C21" s="10"/>
      <c r="D21" s="55">
        <v>1000</v>
      </c>
      <c r="E21" s="56">
        <v>10</v>
      </c>
      <c r="F21" s="56">
        <v>990</v>
      </c>
      <c r="G21" s="35"/>
      <c r="H21" s="63"/>
      <c r="I21" s="64"/>
      <c r="J21" s="64"/>
      <c r="K21" s="64"/>
      <c r="L21" s="24" t="e">
        <f t="shared" si="0"/>
        <v>#DIV/0!</v>
      </c>
      <c r="M21" s="120" t="e">
        <f t="shared" si="1"/>
        <v>#DIV/0!</v>
      </c>
      <c r="N21" s="69"/>
      <c r="O21" s="81">
        <v>300</v>
      </c>
      <c r="P21" s="63"/>
      <c r="Q21" s="64"/>
      <c r="R21" s="121"/>
      <c r="S21" s="69">
        <f t="shared" si="2"/>
        <v>100</v>
      </c>
      <c r="T21" s="75">
        <f t="shared" si="3"/>
        <v>3.3</v>
      </c>
      <c r="U21" s="75">
        <f t="shared" si="4"/>
        <v>100</v>
      </c>
      <c r="V21" s="25" t="e">
        <f t="shared" si="5"/>
        <v>#DIV/0!</v>
      </c>
      <c r="W21" s="25" t="e">
        <f t="shared" si="6"/>
        <v>#DIV/0!</v>
      </c>
      <c r="X21" s="6" t="e">
        <f t="shared" si="7"/>
        <v>#DIV/0!</v>
      </c>
      <c r="Y21" s="6" t="e">
        <f t="shared" si="8"/>
        <v>#DIV/0!</v>
      </c>
      <c r="Z21" s="35" t="e">
        <f t="shared" si="9"/>
        <v>#DIV/0!</v>
      </c>
      <c r="AA21" s="35" t="e">
        <f t="shared" si="10"/>
        <v>#DIV/0!</v>
      </c>
      <c r="AB21" s="36" t="e">
        <f t="shared" si="11"/>
        <v>#DIV/0!</v>
      </c>
    </row>
    <row r="22" spans="1:28" ht="13.5" thickBot="1">
      <c r="A22" s="11">
        <v>12</v>
      </c>
      <c r="B22" s="11"/>
      <c r="C22" s="11"/>
      <c r="D22" s="57">
        <v>1000</v>
      </c>
      <c r="E22" s="58">
        <v>10</v>
      </c>
      <c r="F22" s="58">
        <v>990</v>
      </c>
      <c r="G22" s="37"/>
      <c r="H22" s="65"/>
      <c r="I22" s="66"/>
      <c r="J22" s="66"/>
      <c r="K22" s="66"/>
      <c r="L22" s="26" t="e">
        <f t="shared" si="0"/>
        <v>#DIV/0!</v>
      </c>
      <c r="M22" s="122" t="e">
        <f t="shared" si="1"/>
        <v>#DIV/0!</v>
      </c>
      <c r="N22" s="70"/>
      <c r="O22" s="90">
        <v>300</v>
      </c>
      <c r="P22" s="65"/>
      <c r="Q22" s="66"/>
      <c r="R22" s="123"/>
      <c r="S22" s="70">
        <f t="shared" si="2"/>
        <v>100</v>
      </c>
      <c r="T22" s="76">
        <f t="shared" si="3"/>
        <v>3.3</v>
      </c>
      <c r="U22" s="76">
        <f t="shared" si="4"/>
        <v>100</v>
      </c>
      <c r="V22" s="27" t="e">
        <f t="shared" si="5"/>
        <v>#DIV/0!</v>
      </c>
      <c r="W22" s="27" t="e">
        <f t="shared" si="6"/>
        <v>#DIV/0!</v>
      </c>
      <c r="X22" s="7" t="e">
        <f t="shared" si="7"/>
        <v>#DIV/0!</v>
      </c>
      <c r="Y22" s="7" t="e">
        <f t="shared" si="8"/>
        <v>#DIV/0!</v>
      </c>
      <c r="Z22" s="37" t="e">
        <f t="shared" si="9"/>
        <v>#DIV/0!</v>
      </c>
      <c r="AA22" s="37" t="e">
        <f t="shared" si="10"/>
        <v>#DIV/0!</v>
      </c>
      <c r="AB22" s="38" t="e">
        <f t="shared" si="11"/>
        <v>#DIV/0!</v>
      </c>
    </row>
    <row r="23" spans="1:28" ht="12.75">
      <c r="A23" s="93">
        <v>13</v>
      </c>
      <c r="B23" s="89"/>
      <c r="C23" s="89"/>
      <c r="D23" s="51">
        <v>1000</v>
      </c>
      <c r="E23" s="52">
        <v>10</v>
      </c>
      <c r="F23" s="52">
        <v>990</v>
      </c>
      <c r="G23" s="29"/>
      <c r="H23" s="59"/>
      <c r="I23" s="60"/>
      <c r="J23" s="60"/>
      <c r="K23" s="60"/>
      <c r="L23" s="14" t="e">
        <f t="shared" si="0"/>
        <v>#DIV/0!</v>
      </c>
      <c r="M23" s="113" t="e">
        <f t="shared" si="1"/>
        <v>#DIV/0!</v>
      </c>
      <c r="N23" s="72"/>
      <c r="O23" s="83">
        <v>300</v>
      </c>
      <c r="P23" s="59"/>
      <c r="Q23" s="60"/>
      <c r="R23" s="108"/>
      <c r="S23" s="72">
        <f t="shared" si="2"/>
        <v>100</v>
      </c>
      <c r="T23" s="73">
        <f t="shared" si="3"/>
        <v>3.3</v>
      </c>
      <c r="U23" s="73">
        <f t="shared" si="4"/>
        <v>100</v>
      </c>
      <c r="V23" s="15" t="e">
        <f t="shared" si="5"/>
        <v>#DIV/0!</v>
      </c>
      <c r="W23" s="15" t="e">
        <f t="shared" si="6"/>
        <v>#DIV/0!</v>
      </c>
      <c r="X23" s="3" t="e">
        <f t="shared" si="7"/>
        <v>#DIV/0!</v>
      </c>
      <c r="Y23" s="3" t="e">
        <f t="shared" si="8"/>
        <v>#DIV/0!</v>
      </c>
      <c r="Z23" s="29" t="e">
        <f t="shared" si="9"/>
        <v>#DIV/0!</v>
      </c>
      <c r="AA23" s="29" t="e">
        <f t="shared" si="10"/>
        <v>#DIV/0!</v>
      </c>
      <c r="AB23" s="30" t="e">
        <f t="shared" si="11"/>
        <v>#DIV/0!</v>
      </c>
    </row>
    <row r="24" spans="1:28" ht="12.75">
      <c r="A24" s="91">
        <v>14</v>
      </c>
      <c r="B24" s="21"/>
      <c r="C24" s="21"/>
      <c r="D24" s="53">
        <v>1000</v>
      </c>
      <c r="E24" s="54">
        <v>10</v>
      </c>
      <c r="F24" s="54">
        <v>990</v>
      </c>
      <c r="G24" s="31"/>
      <c r="H24" s="61"/>
      <c r="I24" s="62"/>
      <c r="J24" s="62"/>
      <c r="K24" s="62"/>
      <c r="L24" s="18" t="e">
        <f t="shared" si="0"/>
        <v>#DIV/0!</v>
      </c>
      <c r="M24" s="107" t="e">
        <f t="shared" si="1"/>
        <v>#DIV/0!</v>
      </c>
      <c r="N24" s="68"/>
      <c r="O24" s="80">
        <v>300</v>
      </c>
      <c r="P24" s="61"/>
      <c r="Q24" s="62"/>
      <c r="R24" s="100"/>
      <c r="S24" s="68">
        <f t="shared" si="2"/>
        <v>100</v>
      </c>
      <c r="T24" s="74">
        <f t="shared" si="3"/>
        <v>3.3</v>
      </c>
      <c r="U24" s="74">
        <f t="shared" si="4"/>
        <v>100</v>
      </c>
      <c r="V24" s="19" t="e">
        <f t="shared" si="5"/>
        <v>#DIV/0!</v>
      </c>
      <c r="W24" s="19" t="e">
        <f t="shared" si="6"/>
        <v>#DIV/0!</v>
      </c>
      <c r="X24" s="4" t="e">
        <f t="shared" si="7"/>
        <v>#DIV/0!</v>
      </c>
      <c r="Y24" s="4" t="e">
        <f t="shared" si="8"/>
        <v>#DIV/0!</v>
      </c>
      <c r="Z24" s="31" t="e">
        <f t="shared" si="9"/>
        <v>#DIV/0!</v>
      </c>
      <c r="AA24" s="31" t="e">
        <f t="shared" si="10"/>
        <v>#DIV/0!</v>
      </c>
      <c r="AB24" s="32" t="e">
        <f t="shared" si="11"/>
        <v>#DIV/0!</v>
      </c>
    </row>
    <row r="25" spans="1:28" ht="12.75">
      <c r="A25" s="91">
        <v>15</v>
      </c>
      <c r="B25" s="21"/>
      <c r="C25" s="21"/>
      <c r="D25" s="53">
        <v>1000</v>
      </c>
      <c r="E25" s="54">
        <v>10</v>
      </c>
      <c r="F25" s="54">
        <v>990</v>
      </c>
      <c r="G25" s="31"/>
      <c r="H25" s="61"/>
      <c r="I25" s="62"/>
      <c r="J25" s="62"/>
      <c r="K25" s="62"/>
      <c r="L25" s="18" t="e">
        <f t="shared" si="0"/>
        <v>#DIV/0!</v>
      </c>
      <c r="M25" s="107" t="e">
        <f t="shared" si="1"/>
        <v>#DIV/0!</v>
      </c>
      <c r="N25" s="68"/>
      <c r="O25" s="80">
        <v>300</v>
      </c>
      <c r="P25" s="61"/>
      <c r="Q25" s="62"/>
      <c r="R25" s="100"/>
      <c r="S25" s="68">
        <f t="shared" si="2"/>
        <v>100</v>
      </c>
      <c r="T25" s="74">
        <f t="shared" si="3"/>
        <v>3.3</v>
      </c>
      <c r="U25" s="74">
        <f t="shared" si="4"/>
        <v>100</v>
      </c>
      <c r="V25" s="19" t="e">
        <f t="shared" si="5"/>
        <v>#DIV/0!</v>
      </c>
      <c r="W25" s="19" t="e">
        <f t="shared" si="6"/>
        <v>#DIV/0!</v>
      </c>
      <c r="X25" s="4" t="e">
        <f t="shared" si="7"/>
        <v>#DIV/0!</v>
      </c>
      <c r="Y25" s="4" t="e">
        <f t="shared" si="8"/>
        <v>#DIV/0!</v>
      </c>
      <c r="Z25" s="31" t="e">
        <f t="shared" si="9"/>
        <v>#DIV/0!</v>
      </c>
      <c r="AA25" s="31" t="e">
        <f t="shared" si="10"/>
        <v>#DIV/0!</v>
      </c>
      <c r="AB25" s="32" t="e">
        <f t="shared" si="11"/>
        <v>#DIV/0!</v>
      </c>
    </row>
    <row r="26" spans="1:28" ht="12.75">
      <c r="A26" s="91">
        <v>16</v>
      </c>
      <c r="B26" s="21"/>
      <c r="C26" s="21"/>
      <c r="D26" s="53">
        <v>1000</v>
      </c>
      <c r="E26" s="54">
        <v>10</v>
      </c>
      <c r="F26" s="54">
        <v>990</v>
      </c>
      <c r="G26" s="31"/>
      <c r="H26" s="61"/>
      <c r="I26" s="62"/>
      <c r="J26" s="62"/>
      <c r="K26" s="62"/>
      <c r="L26" s="18" t="e">
        <f t="shared" si="0"/>
        <v>#DIV/0!</v>
      </c>
      <c r="M26" s="107" t="e">
        <f t="shared" si="1"/>
        <v>#DIV/0!</v>
      </c>
      <c r="N26" s="68"/>
      <c r="O26" s="80">
        <v>300</v>
      </c>
      <c r="P26" s="61"/>
      <c r="Q26" s="62"/>
      <c r="R26" s="100"/>
      <c r="S26" s="68">
        <f t="shared" si="2"/>
        <v>100</v>
      </c>
      <c r="T26" s="74">
        <f t="shared" si="3"/>
        <v>3.3</v>
      </c>
      <c r="U26" s="74">
        <f t="shared" si="4"/>
        <v>100</v>
      </c>
      <c r="V26" s="19" t="e">
        <f t="shared" si="5"/>
        <v>#DIV/0!</v>
      </c>
      <c r="W26" s="19" t="e">
        <f t="shared" si="6"/>
        <v>#DIV/0!</v>
      </c>
      <c r="X26" s="4" t="e">
        <f t="shared" si="7"/>
        <v>#DIV/0!</v>
      </c>
      <c r="Y26" s="4" t="e">
        <f t="shared" si="8"/>
        <v>#DIV/0!</v>
      </c>
      <c r="Z26" s="31" t="e">
        <f t="shared" si="9"/>
        <v>#DIV/0!</v>
      </c>
      <c r="AA26" s="31" t="e">
        <f t="shared" si="10"/>
        <v>#DIV/0!</v>
      </c>
      <c r="AB26" s="32" t="e">
        <f t="shared" si="11"/>
        <v>#DIV/0!</v>
      </c>
    </row>
    <row r="27" spans="1:28" ht="13.5" customHeight="1">
      <c r="A27" s="91">
        <v>17</v>
      </c>
      <c r="B27" s="21"/>
      <c r="C27" s="21"/>
      <c r="D27" s="53">
        <v>1000</v>
      </c>
      <c r="E27" s="54">
        <v>10</v>
      </c>
      <c r="F27" s="54">
        <v>990</v>
      </c>
      <c r="G27" s="31"/>
      <c r="H27" s="61"/>
      <c r="I27" s="62"/>
      <c r="J27" s="62"/>
      <c r="K27" s="62"/>
      <c r="L27" s="18" t="e">
        <f t="shared" si="0"/>
        <v>#DIV/0!</v>
      </c>
      <c r="M27" s="107" t="e">
        <f t="shared" si="1"/>
        <v>#DIV/0!</v>
      </c>
      <c r="N27" s="68"/>
      <c r="O27" s="80">
        <v>300</v>
      </c>
      <c r="P27" s="61"/>
      <c r="Q27" s="62"/>
      <c r="R27" s="100"/>
      <c r="S27" s="68">
        <f t="shared" si="2"/>
        <v>100</v>
      </c>
      <c r="T27" s="74">
        <f t="shared" si="3"/>
        <v>3.3</v>
      </c>
      <c r="U27" s="74">
        <f t="shared" si="4"/>
        <v>100</v>
      </c>
      <c r="V27" s="19" t="e">
        <f t="shared" si="5"/>
        <v>#DIV/0!</v>
      </c>
      <c r="W27" s="19" t="e">
        <f t="shared" si="6"/>
        <v>#DIV/0!</v>
      </c>
      <c r="X27" s="4" t="e">
        <f t="shared" si="7"/>
        <v>#DIV/0!</v>
      </c>
      <c r="Y27" s="4" t="e">
        <f t="shared" si="8"/>
        <v>#DIV/0!</v>
      </c>
      <c r="Z27" s="31" t="e">
        <f t="shared" si="9"/>
        <v>#DIV/0!</v>
      </c>
      <c r="AA27" s="31" t="e">
        <f t="shared" si="10"/>
        <v>#DIV/0!</v>
      </c>
      <c r="AB27" s="32" t="e">
        <f t="shared" si="11"/>
        <v>#DIV/0!</v>
      </c>
    </row>
    <row r="28" spans="1:28" ht="13.5" thickBot="1">
      <c r="A28" s="92">
        <v>18</v>
      </c>
      <c r="B28" s="22"/>
      <c r="C28" s="22"/>
      <c r="D28" s="114">
        <v>1000</v>
      </c>
      <c r="E28" s="115">
        <v>10</v>
      </c>
      <c r="F28" s="115">
        <v>990</v>
      </c>
      <c r="G28" s="105"/>
      <c r="H28" s="110"/>
      <c r="I28" s="111"/>
      <c r="J28" s="111"/>
      <c r="K28" s="111"/>
      <c r="L28" s="116" t="e">
        <f t="shared" si="0"/>
        <v>#DIV/0!</v>
      </c>
      <c r="M28" s="117" t="e">
        <f t="shared" si="1"/>
        <v>#DIV/0!</v>
      </c>
      <c r="N28" s="101"/>
      <c r="O28" s="109">
        <v>300</v>
      </c>
      <c r="P28" s="110"/>
      <c r="Q28" s="111"/>
      <c r="R28" s="112"/>
      <c r="S28" s="101">
        <f t="shared" si="2"/>
        <v>100</v>
      </c>
      <c r="T28" s="102">
        <f t="shared" si="3"/>
        <v>3.3</v>
      </c>
      <c r="U28" s="102">
        <f t="shared" si="4"/>
        <v>100</v>
      </c>
      <c r="V28" s="103" t="e">
        <f t="shared" si="5"/>
        <v>#DIV/0!</v>
      </c>
      <c r="W28" s="103" t="e">
        <f t="shared" si="6"/>
        <v>#DIV/0!</v>
      </c>
      <c r="X28" s="104" t="e">
        <f t="shared" si="7"/>
        <v>#DIV/0!</v>
      </c>
      <c r="Y28" s="104" t="e">
        <f t="shared" si="8"/>
        <v>#DIV/0!</v>
      </c>
      <c r="Z28" s="105" t="e">
        <f t="shared" si="9"/>
        <v>#DIV/0!</v>
      </c>
      <c r="AA28" s="105" t="e">
        <f t="shared" si="10"/>
        <v>#DIV/0!</v>
      </c>
      <c r="AB28" s="106" t="e">
        <f t="shared" si="11"/>
        <v>#DIV/0!</v>
      </c>
    </row>
    <row r="29" spans="1:28" ht="12.75">
      <c r="A29" s="9">
        <v>19</v>
      </c>
      <c r="B29" s="9"/>
      <c r="C29" s="9"/>
      <c r="D29" s="86">
        <v>1000</v>
      </c>
      <c r="E29" s="87">
        <v>10</v>
      </c>
      <c r="F29" s="87">
        <v>990</v>
      </c>
      <c r="G29" s="33"/>
      <c r="H29" s="84"/>
      <c r="I29" s="85"/>
      <c r="J29" s="85"/>
      <c r="K29" s="85"/>
      <c r="L29" s="88" t="e">
        <f t="shared" si="0"/>
        <v>#DIV/0!</v>
      </c>
      <c r="M29" s="118" t="e">
        <f t="shared" si="1"/>
        <v>#DIV/0!</v>
      </c>
      <c r="N29" s="77"/>
      <c r="O29" s="82">
        <v>300</v>
      </c>
      <c r="P29" s="84"/>
      <c r="Q29" s="85"/>
      <c r="R29" s="119"/>
      <c r="S29" s="77">
        <f t="shared" si="2"/>
        <v>100</v>
      </c>
      <c r="T29" s="78">
        <f t="shared" si="3"/>
        <v>3.3</v>
      </c>
      <c r="U29" s="78">
        <f t="shared" si="4"/>
        <v>100</v>
      </c>
      <c r="V29" s="23" t="e">
        <f t="shared" si="5"/>
        <v>#DIV/0!</v>
      </c>
      <c r="W29" s="23" t="e">
        <f t="shared" si="6"/>
        <v>#DIV/0!</v>
      </c>
      <c r="X29" s="5" t="e">
        <f t="shared" si="7"/>
        <v>#DIV/0!</v>
      </c>
      <c r="Y29" s="5" t="e">
        <f t="shared" si="8"/>
        <v>#DIV/0!</v>
      </c>
      <c r="Z29" s="33" t="e">
        <f t="shared" si="9"/>
        <v>#DIV/0!</v>
      </c>
      <c r="AA29" s="33" t="e">
        <f t="shared" si="10"/>
        <v>#DIV/0!</v>
      </c>
      <c r="AB29" s="34" t="e">
        <f t="shared" si="11"/>
        <v>#DIV/0!</v>
      </c>
    </row>
    <row r="30" spans="1:28" ht="12.75">
      <c r="A30" s="94">
        <v>20</v>
      </c>
      <c r="B30" s="94"/>
      <c r="C30" s="94"/>
      <c r="D30" s="95">
        <v>1000</v>
      </c>
      <c r="E30" s="96">
        <v>10</v>
      </c>
      <c r="F30" s="96">
        <v>990</v>
      </c>
      <c r="G30" s="97"/>
      <c r="H30" s="98"/>
      <c r="I30" s="99"/>
      <c r="J30" s="99"/>
      <c r="K30" s="99"/>
      <c r="L30" s="24" t="e">
        <f t="shared" si="0"/>
        <v>#DIV/0!</v>
      </c>
      <c r="M30" s="120" t="e">
        <f t="shared" si="1"/>
        <v>#DIV/0!</v>
      </c>
      <c r="N30" s="69"/>
      <c r="O30" s="81">
        <v>300</v>
      </c>
      <c r="P30" s="63"/>
      <c r="Q30" s="64"/>
      <c r="R30" s="121"/>
      <c r="S30" s="69">
        <f t="shared" si="2"/>
        <v>100</v>
      </c>
      <c r="T30" s="75">
        <f t="shared" si="3"/>
        <v>3.3</v>
      </c>
      <c r="U30" s="75">
        <f t="shared" si="4"/>
        <v>100</v>
      </c>
      <c r="V30" s="25" t="e">
        <f t="shared" si="5"/>
        <v>#DIV/0!</v>
      </c>
      <c r="W30" s="25" t="e">
        <f t="shared" si="6"/>
        <v>#DIV/0!</v>
      </c>
      <c r="X30" s="6" t="e">
        <f t="shared" si="7"/>
        <v>#DIV/0!</v>
      </c>
      <c r="Y30" s="6" t="e">
        <f t="shared" si="8"/>
        <v>#DIV/0!</v>
      </c>
      <c r="Z30" s="35" t="e">
        <f t="shared" si="9"/>
        <v>#DIV/0!</v>
      </c>
      <c r="AA30" s="35" t="e">
        <f t="shared" si="10"/>
        <v>#DIV/0!</v>
      </c>
      <c r="AB30" s="36" t="e">
        <f t="shared" si="11"/>
        <v>#DIV/0!</v>
      </c>
    </row>
    <row r="31" spans="1:28" ht="12.75">
      <c r="A31" s="10">
        <v>21</v>
      </c>
      <c r="B31" s="10"/>
      <c r="C31" s="10"/>
      <c r="D31" s="55">
        <v>1000</v>
      </c>
      <c r="E31" s="56">
        <v>10</v>
      </c>
      <c r="F31" s="56">
        <v>990</v>
      </c>
      <c r="G31" s="35"/>
      <c r="H31" s="63"/>
      <c r="I31" s="64"/>
      <c r="J31" s="64"/>
      <c r="K31" s="64"/>
      <c r="L31" s="24" t="e">
        <f t="shared" si="0"/>
        <v>#DIV/0!</v>
      </c>
      <c r="M31" s="120" t="e">
        <f t="shared" si="1"/>
        <v>#DIV/0!</v>
      </c>
      <c r="N31" s="69"/>
      <c r="O31" s="81">
        <v>300</v>
      </c>
      <c r="P31" s="63"/>
      <c r="Q31" s="64"/>
      <c r="R31" s="121"/>
      <c r="S31" s="69">
        <f t="shared" si="2"/>
        <v>100</v>
      </c>
      <c r="T31" s="75">
        <f t="shared" si="3"/>
        <v>3.3</v>
      </c>
      <c r="U31" s="75">
        <f t="shared" si="4"/>
        <v>100</v>
      </c>
      <c r="V31" s="25" t="e">
        <f t="shared" si="5"/>
        <v>#DIV/0!</v>
      </c>
      <c r="W31" s="25" t="e">
        <f t="shared" si="6"/>
        <v>#DIV/0!</v>
      </c>
      <c r="X31" s="6" t="e">
        <f t="shared" si="7"/>
        <v>#DIV/0!</v>
      </c>
      <c r="Y31" s="6" t="e">
        <f t="shared" si="8"/>
        <v>#DIV/0!</v>
      </c>
      <c r="Z31" s="35" t="e">
        <f t="shared" si="9"/>
        <v>#DIV/0!</v>
      </c>
      <c r="AA31" s="35" t="e">
        <f t="shared" si="10"/>
        <v>#DIV/0!</v>
      </c>
      <c r="AB31" s="36" t="e">
        <f t="shared" si="11"/>
        <v>#DIV/0!</v>
      </c>
    </row>
    <row r="32" spans="1:28" ht="12.75">
      <c r="A32" s="10">
        <v>22</v>
      </c>
      <c r="B32" s="10"/>
      <c r="C32" s="10"/>
      <c r="D32" s="55">
        <v>1000</v>
      </c>
      <c r="E32" s="56">
        <v>10</v>
      </c>
      <c r="F32" s="56">
        <v>990</v>
      </c>
      <c r="G32" s="35"/>
      <c r="H32" s="63"/>
      <c r="I32" s="64"/>
      <c r="J32" s="64"/>
      <c r="K32" s="64"/>
      <c r="L32" s="24" t="e">
        <f t="shared" si="0"/>
        <v>#DIV/0!</v>
      </c>
      <c r="M32" s="120" t="e">
        <f t="shared" si="1"/>
        <v>#DIV/0!</v>
      </c>
      <c r="N32" s="69"/>
      <c r="O32" s="81">
        <v>300</v>
      </c>
      <c r="P32" s="63"/>
      <c r="Q32" s="64"/>
      <c r="R32" s="121"/>
      <c r="S32" s="69">
        <f t="shared" si="2"/>
        <v>100</v>
      </c>
      <c r="T32" s="75">
        <f t="shared" si="3"/>
        <v>3.3</v>
      </c>
      <c r="U32" s="75">
        <f t="shared" si="4"/>
        <v>100</v>
      </c>
      <c r="V32" s="25" t="e">
        <f t="shared" si="5"/>
        <v>#DIV/0!</v>
      </c>
      <c r="W32" s="25" t="e">
        <f t="shared" si="6"/>
        <v>#DIV/0!</v>
      </c>
      <c r="X32" s="6" t="e">
        <f t="shared" si="7"/>
        <v>#DIV/0!</v>
      </c>
      <c r="Y32" s="6" t="e">
        <f t="shared" si="8"/>
        <v>#DIV/0!</v>
      </c>
      <c r="Z32" s="35" t="e">
        <f t="shared" si="9"/>
        <v>#DIV/0!</v>
      </c>
      <c r="AA32" s="35" t="e">
        <f t="shared" si="10"/>
        <v>#DIV/0!</v>
      </c>
      <c r="AB32" s="36" t="e">
        <f t="shared" si="11"/>
        <v>#DIV/0!</v>
      </c>
    </row>
    <row r="33" spans="1:28" ht="12.75">
      <c r="A33" s="10">
        <v>23</v>
      </c>
      <c r="B33" s="10"/>
      <c r="C33" s="10"/>
      <c r="D33" s="55">
        <v>1000</v>
      </c>
      <c r="E33" s="56">
        <v>10</v>
      </c>
      <c r="F33" s="56">
        <v>990</v>
      </c>
      <c r="G33" s="35"/>
      <c r="H33" s="63"/>
      <c r="I33" s="64"/>
      <c r="J33" s="64"/>
      <c r="K33" s="64"/>
      <c r="L33" s="24" t="e">
        <f t="shared" si="0"/>
        <v>#DIV/0!</v>
      </c>
      <c r="M33" s="120" t="e">
        <f t="shared" si="1"/>
        <v>#DIV/0!</v>
      </c>
      <c r="N33" s="69"/>
      <c r="O33" s="81">
        <v>300</v>
      </c>
      <c r="P33" s="63"/>
      <c r="Q33" s="64"/>
      <c r="R33" s="121"/>
      <c r="S33" s="69">
        <f t="shared" si="2"/>
        <v>100</v>
      </c>
      <c r="T33" s="75">
        <f t="shared" si="3"/>
        <v>3.3</v>
      </c>
      <c r="U33" s="75">
        <f t="shared" si="4"/>
        <v>100</v>
      </c>
      <c r="V33" s="25" t="e">
        <f t="shared" si="5"/>
        <v>#DIV/0!</v>
      </c>
      <c r="W33" s="25" t="e">
        <f t="shared" si="6"/>
        <v>#DIV/0!</v>
      </c>
      <c r="X33" s="6" t="e">
        <f t="shared" si="7"/>
        <v>#DIV/0!</v>
      </c>
      <c r="Y33" s="6" t="e">
        <f t="shared" si="8"/>
        <v>#DIV/0!</v>
      </c>
      <c r="Z33" s="35" t="e">
        <f t="shared" si="9"/>
        <v>#DIV/0!</v>
      </c>
      <c r="AA33" s="35" t="e">
        <f t="shared" si="10"/>
        <v>#DIV/0!</v>
      </c>
      <c r="AB33" s="36" t="e">
        <f t="shared" si="11"/>
        <v>#DIV/0!</v>
      </c>
    </row>
    <row r="34" spans="1:28" ht="13.5" thickBot="1">
      <c r="A34" s="11">
        <v>24</v>
      </c>
      <c r="B34" s="11"/>
      <c r="C34" s="11"/>
      <c r="D34" s="57">
        <v>1000</v>
      </c>
      <c r="E34" s="58">
        <v>10</v>
      </c>
      <c r="F34" s="58">
        <v>990</v>
      </c>
      <c r="G34" s="37"/>
      <c r="H34" s="65"/>
      <c r="I34" s="66"/>
      <c r="J34" s="66"/>
      <c r="K34" s="66"/>
      <c r="L34" s="26" t="e">
        <f t="shared" si="0"/>
        <v>#DIV/0!</v>
      </c>
      <c r="M34" s="122" t="e">
        <f t="shared" si="1"/>
        <v>#DIV/0!</v>
      </c>
      <c r="N34" s="70"/>
      <c r="O34" s="90">
        <v>300</v>
      </c>
      <c r="P34" s="65"/>
      <c r="Q34" s="66"/>
      <c r="R34" s="123"/>
      <c r="S34" s="70">
        <f t="shared" si="2"/>
        <v>100</v>
      </c>
      <c r="T34" s="76">
        <f t="shared" si="3"/>
        <v>3.3</v>
      </c>
      <c r="U34" s="76">
        <f t="shared" si="4"/>
        <v>100</v>
      </c>
      <c r="V34" s="27" t="e">
        <f t="shared" si="5"/>
        <v>#DIV/0!</v>
      </c>
      <c r="W34" s="27" t="e">
        <f t="shared" si="6"/>
        <v>#DIV/0!</v>
      </c>
      <c r="X34" s="7" t="e">
        <f t="shared" si="7"/>
        <v>#DIV/0!</v>
      </c>
      <c r="Y34" s="7" t="e">
        <f t="shared" si="8"/>
        <v>#DIV/0!</v>
      </c>
      <c r="Z34" s="37" t="e">
        <f t="shared" si="9"/>
        <v>#DIV/0!</v>
      </c>
      <c r="AA34" s="37" t="e">
        <f t="shared" si="10"/>
        <v>#DIV/0!</v>
      </c>
      <c r="AB34" s="38" t="e">
        <f t="shared" si="11"/>
        <v>#DIV/0!</v>
      </c>
    </row>
    <row r="36" spans="23:24" ht="12.75">
      <c r="W36" s="41"/>
      <c r="X36" s="41"/>
    </row>
    <row r="37" spans="1:24" ht="12.75">
      <c r="A37" s="139" t="s">
        <v>45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W37" s="41"/>
      <c r="X37" s="41"/>
    </row>
    <row r="38" spans="1:24" ht="12.75">
      <c r="A38" s="142" t="s">
        <v>34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  <c r="S38" s="134"/>
      <c r="W38" s="41"/>
      <c r="X38" s="41"/>
    </row>
    <row r="39" spans="1:24" ht="12.75">
      <c r="A39" s="135" t="s">
        <v>30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S39" s="134"/>
      <c r="W39" s="41"/>
      <c r="X39" s="41"/>
    </row>
    <row r="40" spans="1:24" ht="12.75">
      <c r="A40" s="135" t="s">
        <v>31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134"/>
      <c r="W40" s="41"/>
      <c r="X40" s="41"/>
    </row>
    <row r="41" spans="1:24" ht="12.75">
      <c r="A41" s="130" t="s">
        <v>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4"/>
      <c r="W41" s="41"/>
      <c r="X41" s="41"/>
    </row>
    <row r="42" spans="1:24" ht="12.75">
      <c r="A42" s="130" t="s">
        <v>32</v>
      </c>
      <c r="B42" s="131"/>
      <c r="C42" s="131"/>
      <c r="D42" s="131"/>
      <c r="E42" s="131"/>
      <c r="F42" s="131"/>
      <c r="G42" s="131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3"/>
      <c r="S42" s="134"/>
      <c r="W42" s="42"/>
      <c r="X42" s="42"/>
    </row>
    <row r="43" spans="1:24" ht="12.75">
      <c r="A43" s="135" t="s">
        <v>33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  <c r="S43" s="134"/>
      <c r="W43" s="129"/>
      <c r="X43" s="129"/>
    </row>
    <row r="44" spans="1:24" ht="12.75">
      <c r="A44" s="135" t="s">
        <v>29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134"/>
      <c r="W44" s="129"/>
      <c r="X44" s="129"/>
    </row>
    <row r="45" spans="1:24" ht="12.75">
      <c r="A45" s="136" t="s">
        <v>35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W45" s="129"/>
      <c r="X45" s="129"/>
    </row>
    <row r="46" spans="1:2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W46" s="43"/>
      <c r="X46" s="43"/>
    </row>
    <row r="53" ht="16.5" customHeight="1"/>
  </sheetData>
  <mergeCells count="16">
    <mergeCell ref="A42:S42"/>
    <mergeCell ref="A43:S43"/>
    <mergeCell ref="A44:S44"/>
    <mergeCell ref="A45:S45"/>
    <mergeCell ref="A37:S37"/>
    <mergeCell ref="A38:S38"/>
    <mergeCell ref="A39:S39"/>
    <mergeCell ref="A40:S40"/>
    <mergeCell ref="A41:S41"/>
    <mergeCell ref="Z9:AB9"/>
    <mergeCell ref="A9:A10"/>
    <mergeCell ref="B9:B10"/>
    <mergeCell ref="C9:C10"/>
    <mergeCell ref="N9:R9"/>
    <mergeCell ref="D9:M9"/>
    <mergeCell ref="S9:Y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Litron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 Phonethepswath</dc:creator>
  <cp:keywords/>
  <dc:description/>
  <cp:lastModifiedBy>Svetlana Avlasevich</cp:lastModifiedBy>
  <cp:lastPrinted>2011-11-08T21:20:21Z</cp:lastPrinted>
  <dcterms:created xsi:type="dcterms:W3CDTF">2009-04-17T18:09:55Z</dcterms:created>
  <dcterms:modified xsi:type="dcterms:W3CDTF">2013-07-31T17:57:50Z</dcterms:modified>
  <cp:category/>
  <cp:version/>
  <cp:contentType/>
  <cp:contentStatus/>
</cp:coreProperties>
</file>